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72.17.0.5\3060下水道課\管理担当\☆調査関係\☆埼玉県　関係\☆市町村課関係\令和4年度\230116公営企業に係る経営比較分析表（令和３年度決算）の分析等について（依頼）\02-提出\02-農集\"/>
    </mc:Choice>
  </mc:AlternateContent>
  <xr:revisionPtr revIDLastSave="0" documentId="13_ncr:1_{48D0E03C-ECED-4451-BB6C-F6DCFA3ECF0F}" xr6:coauthVersionLast="36" xr6:coauthVersionMax="36" xr10:uidLastSave="{00000000-0000-0000-0000-000000000000}"/>
  <workbookProtection workbookAlgorithmName="SHA-512" workbookHashValue="hPYOZVAAxyEITA9CZFtBKwyQFEu4wWiPwdVmWINONM/NwgkFA3aachwFUADrM3z9HdYxOylSVpJ9bZxtMZwXPw==" workbookSaltValue="g7zVAiw+56FYsz1aIQK/H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<sst xmlns="http://schemas.openxmlformats.org/spreadsheetml/2006/main" count="236" uniqueCount="118">
  <si>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</si>
  <si>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</si>
  <si>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</si>
  <si>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</si>
  <si>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</si>
  <si>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</si>
  <si>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</si>
  <si>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</si>
  <si>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</si>
  <si>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</si>
  <si>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</si>
  <si>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</si>
  <si>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</si>
  <si>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</si>
  <si>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</si>
  <si>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</si>
  <si>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</si>
  <si>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</si>
  <si>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</si>
  <si>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</si>
  <si>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</si>
  <si>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</si>
  <si>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</si>
  <si>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</si>
  <si>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</si>
  <si>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</si>
  <si>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</si>
  <si>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</si>
  <si>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</si>
  <si>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</si>
  <si>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</si>
  <si>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</si>
  <si>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</si>
  <si>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</si>
  <si>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</si>
  <si>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</si>
  <si>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</si>
  <si>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</si>
  <si>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</si>
  <si>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</si>
  <si>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</si>
  <si>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</si>
  <si>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</si>
  <si>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</si>
  <si>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</si>
  <si>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</si>
  <si>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</si>
  <si>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</si>
  <si>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</si>
  <si>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</si>
  <si>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</si>
  <si>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</si>
  <si>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</si>
  <si>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</si>
  <si>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</si>
  <si>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</si>
  <si>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</si>
  <si>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</si>
  <si>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</si>
  <si>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</si>
  <si>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</si>
  <si>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</si>
  <si>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</si>
  <si>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</si>
  <si>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</si>
  <si>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</si>
  <si>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</si>
  <si>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</si>
  <si>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</si>
  <si>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</si>
  <si>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</si>
  <si>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</si>
  <si>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</si>
  <si>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</si>
  <si>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</si>
  <si>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</si>
  <si>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</si>
  <si>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</si>
  <si>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</si>
  <si>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</si>
  <si>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</si>
  <si>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</si>
  <si>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</si>
  <si>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</si>
  <si>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</si>
  <si>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</si>
  <si>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</si>
  <si>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</si>
  <si>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</si>
  <si>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</si>
  <si>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</si>
  <si>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</si>
  <si>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</si>
  <si>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</si>
  <si>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</si>
  <si>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</si>
  <si>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</si>
  <si>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</si>
  <si>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</si>
  <si>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</si>
  <si>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</si>
  <si>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</si>
  <si>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</si>
  <si>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</si>
  <si>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</si>
  <si>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</si>
  <si>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</si>
  <si>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</si>
  <si>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</si>
  <si>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</si>
  <si>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</si>
  <si>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</si>
  <si>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</si>
  <si>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</si>
  <si>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</si>
  <si>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は、水洗化率が90％台で推移していることから、今後の収益について大幅な増加は見込めない状況といえる。また、経費回収率や汚水処理原価等の経営状況を示す数値は、類似団体平均値と比較すると良くない状態が依然続いている。今後、処理施設の老朽化により、使用料収入に対して維持管理費用の支出増加が進み、資金運用が難しくなることが予想される。
　このような経営状況を改善していくため、今後も個別計画に基づき計画的な修繕を行う必要がある。また、経営状況の悪化を防ぐため、使用料の見直しも検討していく必要がある。</t>
    <rPh sb="7" eb="9">
      <t>ジギョウ</t>
    </rPh>
    <rPh sb="19" eb="20">
      <t>ダイ</t>
    </rPh>
    <rPh sb="21" eb="23">
      <t>スイイ</t>
    </rPh>
    <rPh sb="115" eb="117">
      <t>コンゴ</t>
    </rPh>
    <rPh sb="118" eb="120">
      <t>ショリ</t>
    </rPh>
    <rPh sb="130" eb="133">
      <t>シヨウリョウ</t>
    </rPh>
    <rPh sb="133" eb="135">
      <t>シュウニュウ</t>
    </rPh>
    <rPh sb="136" eb="137">
      <t>タイ</t>
    </rPh>
    <rPh sb="139" eb="141">
      <t>イジ</t>
    </rPh>
    <rPh sb="141" eb="143">
      <t>カンリ</t>
    </rPh>
    <rPh sb="143" eb="145">
      <t>ヒヨウ</t>
    </rPh>
    <rPh sb="146" eb="148">
      <t>シシュツ</t>
    </rPh>
    <rPh sb="148" eb="150">
      <t>ゾウカシヨウリョウミナオケントウ</t>
    </rPh>
    <rPh sb="194" eb="196">
      <t>コンゴ</t>
    </rPh>
    <rPh sb="202" eb="203">
      <t>モト</t>
    </rPh>
    <rPh sb="214" eb="216">
      <t>ヒツヨウ</t>
    </rPh>
    <phoneticPr fontId="4"/>
  </si>
  <si>
    <t>　農業集落排水処理施設は、平成19年度の供用開始から15年が経過している。
　管渠は、耐用年数を超えている箇所はなく老朽化による影響はないが、処理施設は、一部耐用年数を超えている設備があるため、引き続き個別計画に基づいた計画的な修繕を行う必要がある。</t>
    <rPh sb="43" eb="45">
      <t>タイヨウ</t>
    </rPh>
    <rPh sb="45" eb="47">
      <t>ネンスウ</t>
    </rPh>
    <rPh sb="48" eb="49">
      <t>コ</t>
    </rPh>
    <rPh sb="53" eb="55">
      <t>カショ</t>
    </rPh>
    <rPh sb="64" eb="66">
      <t>エイキョウ</t>
    </rPh>
    <rPh sb="84" eb="85">
      <t>コ</t>
    </rPh>
    <rPh sb="97" eb="98">
      <t>ヒ</t>
    </rPh>
    <rPh sb="99" eb="100">
      <t>ツヅ</t>
    </rPh>
    <phoneticPr fontId="4"/>
  </si>
  <si>
    <t>「①収益的支出比率」
　毎年度100％を超えているが、総収益における繰入金の占める割合が高く、繰入金に依存した収支となっている。そのため使用料の見直し等の経営改善の必要がある。当年度の収益的収支比率が上昇理由は、主に繰入金が増加したため。
「④企業債残高対事業規模比率」
　類似団体平均値よりも低い数値だが、使用料収入だけでは経営を賄えず一般会計からの繰入金に頼った収支になっている。使用料水準の適正化を図っていく必要がある。
「⑤経費回収率」
　汚水処理に係る費用を使用料で賄えていないため、使用料水準の適正化を図る必要がある。
「⑥汚水処理原価」
　類似団体平均値と比べて高くなっている。処理施設の老朽化により修繕が増加していくことが想定される為、個別計画に基づいた計画的な修繕を行う必要がある。
「⑦施設利用率」
　類似団体平均値は上回っているが、接続人口の減少に伴い、前年度より減少している。今後も増加に転じていくよう接続数向上に取組む必要がある。
「⑧水洗化率」
　類似団体平均値と比較して高い数値ととなっているが、他の項目を改善していく為にも、継続して接続数を100％に近づけるよう取組む必要がある。</t>
    <rPh sb="2" eb="4">
      <t>シュウエキ</t>
    </rPh>
    <rPh sb="4" eb="5">
      <t>テキ</t>
    </rPh>
    <rPh sb="5" eb="7">
      <t>シシュツ</t>
    </rPh>
    <rPh sb="7" eb="9">
      <t>ヒリツ</t>
    </rPh>
    <rPh sb="102" eb="104">
      <t>リユウ</t>
    </rPh>
    <rPh sb="122" eb="124">
      <t>キギョウ</t>
    </rPh>
    <rPh sb="124" eb="125">
      <t>サイ</t>
    </rPh>
    <rPh sb="125" eb="127">
      <t>ザンダカ</t>
    </rPh>
    <rPh sb="127" eb="128">
      <t>タイ</t>
    </rPh>
    <rPh sb="128" eb="130">
      <t>ジギョウ</t>
    </rPh>
    <rPh sb="130" eb="132">
      <t>キボ</t>
    </rPh>
    <rPh sb="132" eb="134">
      <t>ヒリツ</t>
    </rPh>
    <rPh sb="216" eb="218">
      <t>ケイヒ</t>
    </rPh>
    <rPh sb="218" eb="220">
      <t>カイシュウ</t>
    </rPh>
    <rPh sb="220" eb="221">
      <t>リツ</t>
    </rPh>
    <rPh sb="311" eb="313">
      <t>オスイ</t>
    </rPh>
    <rPh sb="313" eb="315">
      <t>ショリ</t>
    </rPh>
    <rPh sb="315" eb="317">
      <t>ゲンカ</t>
    </rPh>
    <rPh sb="396" eb="398">
      <t>シセツ</t>
    </rPh>
    <rPh sb="398" eb="400">
      <t>リヨウ</t>
    </rPh>
    <rPh sb="400" eb="401">
      <t>リツ</t>
    </rPh>
    <rPh sb="412" eb="414">
      <t>ウワマワ</t>
    </rPh>
    <rPh sb="420" eb="422">
      <t>セツゾク</t>
    </rPh>
    <rPh sb="422" eb="424">
      <t>ジンコウ</t>
    </rPh>
    <rPh sb="425" eb="427">
      <t>ゲンショウ</t>
    </rPh>
    <rPh sb="428" eb="429">
      <t>トモナ</t>
    </rPh>
    <rPh sb="430" eb="433">
      <t>ゼンネンド</t>
    </rPh>
    <rPh sb="435" eb="437">
      <t>ゲンショウ</t>
    </rPh>
    <rPh sb="474" eb="477">
      <t>スイセンカ</t>
    </rPh>
    <rPh sb="477" eb="478">
      <t>リツ</t>
    </rPh>
    <rPh sb="495" eb="497">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</si>
</sst>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34-422F-90C5-FEC928EC92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934-422F-90C5-FEC928EC92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42.98</c:v>
                </c:pt>
                <c:pt idx="1">
                  <c:v>42.55</c:v>
                </c:pt>
                <c:pt idx="2">
                  <c:v>41.28</c:v>
                </c:pt>
                <c:pt idx="3">
                  <c:v>42.13</c:v>
                </c:pt>
                <c:pt idx="4">
                  <c:v>40</c:v>
                </c:pt>
              </c:numCache>
            </c:numRef>
          </c:val>
          <c:extLst>
            <c:ext xmlns:c16="http://schemas.microsoft.com/office/drawing/2014/chart" uri="{C3380CC4-5D6E-409C-BE32-E72D297353CC}">
              <c16:uniqueId val="{00000000-D083-4729-B1FF-6015B1A8A5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41.66</c:v>
                </c:pt>
                <c:pt idx="4">
                  <c:v>36.369999999999997</c:v>
                </c:pt>
              </c:numCache>
            </c:numRef>
          </c:val>
          <c:smooth val="0"/>
          <c:extLst>
            <c:ext xmlns:c16="http://schemas.microsoft.com/office/drawing/2014/chart" uri="{C3380CC4-5D6E-409C-BE32-E72D297353CC}">
              <c16:uniqueId val="{00000001-D083-4729-B1FF-6015B1A8A5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91.04</c:v>
                </c:pt>
                <c:pt idx="1">
                  <c:v>91.15</c:v>
                </c:pt>
                <c:pt idx="2">
                  <c:v>90</c:v>
                </c:pt>
                <c:pt idx="3">
                  <c:v>91.67</c:v>
                </c:pt>
                <c:pt idx="4">
                  <c:v>94.72</c:v>
                </c:pt>
              </c:numCache>
            </c:numRef>
          </c:val>
          <c:extLst>
            <c:ext xmlns:c16="http://schemas.microsoft.com/office/drawing/2014/chart" uri="{C3380CC4-5D6E-409C-BE32-E72D297353CC}">
              <c16:uniqueId val="{00000000-F0F7-4278-BB5E-1BEE1251CF8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58.77</c:v>
                </c:pt>
                <c:pt idx="4">
                  <c:v>59.58</c:v>
                </c:pt>
              </c:numCache>
            </c:numRef>
          </c:val>
          <c:smooth val="0"/>
          <c:extLst>
            <c:ext xmlns:c16="http://schemas.microsoft.com/office/drawing/2014/chart" uri="{C3380CC4-5D6E-409C-BE32-E72D297353CC}">
              <c16:uniqueId val="{00000001-F0F7-4278-BB5E-1BEE1251CF8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103.31</c:v>
                </c:pt>
                <c:pt idx="1">
                  <c:v>102.64</c:v>
                </c:pt>
                <c:pt idx="2">
                  <c:v>104.2</c:v>
                </c:pt>
                <c:pt idx="3">
                  <c:v>107.42</c:v>
                </c:pt>
                <c:pt idx="4">
                  <c:v>110.17</c:v>
                </c:pt>
              </c:numCache>
            </c:numRef>
          </c:val>
          <c:extLst>
            <c:ext xmlns:c16="http://schemas.microsoft.com/office/drawing/2014/chart" uri="{C3380CC4-5D6E-409C-BE32-E72D297353CC}">
              <c16:uniqueId val="{00000000-CCCF-42BE-8883-718E1EF597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CF-42BE-8883-718E1EF597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8B-4A08-8589-F84FCDD7F2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8B-4A08-8589-F84FCDD7F2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F4-49A9-BD33-AAE18D0B2E7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F4-49A9-BD33-AAE18D0B2E7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F0-4A72-9B54-E1A6B90C12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F0-4A72-9B54-E1A6B90C12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0-4BCC-AB79-9BC6087466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0-4BCC-AB79-9BC6087466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3944.55</c:v>
                </c:pt>
                <c:pt idx="1">
                  <c:v>3731.52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2F0-4F06-9140-13A5A79975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746.98</c:v>
                </c:pt>
                <c:pt idx="4">
                  <c:v>904.55</c:v>
                </c:pt>
              </c:numCache>
            </c:numRef>
          </c:val>
          <c:smooth val="0"/>
          <c:extLst>
            <c:ext xmlns:c16="http://schemas.microsoft.com/office/drawing/2014/chart" uri="{C3380CC4-5D6E-409C-BE32-E72D297353CC}">
              <c16:uniqueId val="{00000001-72F0-4F06-9140-13A5A79975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11.88</c:v>
                </c:pt>
                <c:pt idx="1">
                  <c:v>25.17</c:v>
                </c:pt>
                <c:pt idx="2">
                  <c:v>25.17</c:v>
                </c:pt>
                <c:pt idx="3">
                  <c:v>22.61</c:v>
                </c:pt>
                <c:pt idx="4">
                  <c:v>22.27</c:v>
                </c:pt>
              </c:numCache>
            </c:numRef>
          </c:val>
          <c:extLst>
            <c:ext xmlns:c16="http://schemas.microsoft.com/office/drawing/2014/chart" uri="{C3380CC4-5D6E-409C-BE32-E72D297353CC}">
              <c16:uniqueId val="{00000000-AD75-4C48-8D55-F239F7D0B1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40.49</c:v>
                </c:pt>
                <c:pt idx="4">
                  <c:v>39.69</c:v>
                </c:pt>
              </c:numCache>
            </c:numRef>
          </c:val>
          <c:smooth val="0"/>
          <c:extLst>
            <c:ext xmlns:c16="http://schemas.microsoft.com/office/drawing/2014/chart" uri="{C3380CC4-5D6E-409C-BE32-E72D297353CC}">
              <c16:uniqueId val="{00000001-AD75-4C48-8D55-F239F7D0B1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1035.1500000000001</c:v>
                </c:pt>
                <c:pt idx="1">
                  <c:v>503.91</c:v>
                </c:pt>
                <c:pt idx="2">
                  <c:v>516.84</c:v>
                </c:pt>
                <c:pt idx="3">
                  <c:v>570.41999999999996</c:v>
                </c:pt>
                <c:pt idx="4">
                  <c:v>601.6</c:v>
                </c:pt>
              </c:numCache>
            </c:numRef>
          </c:val>
          <c:extLst>
            <c:ext xmlns:c16="http://schemas.microsoft.com/office/drawing/2014/chart" uri="{C3380CC4-5D6E-409C-BE32-E72D297353CC}">
              <c16:uniqueId val="{00000000-6DB5-4ECD-98C5-C366BCB38CD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274.54000000000002</c:v>
                </c:pt>
                <c:pt idx="4">
                  <c:v>253.17</c:v>
                </c:pt>
              </c:numCache>
            </c:numRef>
          </c:val>
          <c:smooth val="0"/>
          <c:extLst>
            <c:ext xmlns:c16="http://schemas.microsoft.com/office/drawing/2014/chart" uri="{C3380CC4-5D6E-409C-BE32-E72D297353CC}">
              <c16:uniqueId val="{00000001-6DB5-4ECD-98C5-C366BCB38CD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2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埼玉県　幸手市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F3</v>
      </c>
      <c r="X8" s="66"/>
      <c r="Y8" s="66"/>
      <c r="Z8" s="66"/>
      <c r="AA8" s="66"/>
      <c r="AB8" s="66"/>
      <c r="AC8" s="66"/>
      <c r="AD8" s="67" t="str">
        <f>データ!$M$6</f>
        <v>非設置</v>
      </c>
      <c r="AE8" s="67"/>
      <c r="AF8" s="67"/>
      <c r="AG8" s="67"/>
      <c r="AH8" s="67"/>
      <c r="AI8" s="67"/>
      <c r="AJ8" s="67"/>
      <c r="AK8" s="3"/>
      <c r="AL8" s="45">
        <f>データ!S6</f>
        <v>49721</v>
      </c>
      <c r="AM8" s="45"/>
      <c r="AN8" s="45"/>
      <c r="AO8" s="45"/>
      <c r="AP8" s="45"/>
      <c r="AQ8" s="45"/>
      <c r="AR8" s="45"/>
      <c r="AS8" s="45"/>
      <c r="AT8" s="46">
        <f>データ!T6</f>
        <v>33.93</v>
      </c>
      <c r="AU8" s="46"/>
      <c r="AV8" s="46"/>
      <c r="AW8" s="46"/>
      <c r="AX8" s="46"/>
      <c r="AY8" s="46"/>
      <c r="AZ8" s="46"/>
      <c r="BA8" s="46"/>
      <c r="BB8" s="46">
        <f>データ!U6</f>
        <v>1465.4</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0.76</v>
      </c>
      <c r="Q10" s="46"/>
      <c r="R10" s="46"/>
      <c r="S10" s="46"/>
      <c r="T10" s="46"/>
      <c r="U10" s="46"/>
      <c r="V10" s="46"/>
      <c r="W10" s="46">
        <f>データ!Q6</f>
        <v>100</v>
      </c>
      <c r="X10" s="46"/>
      <c r="Y10" s="46"/>
      <c r="Z10" s="46"/>
      <c r="AA10" s="46"/>
      <c r="AB10" s="46"/>
      <c r="AC10" s="46"/>
      <c r="AD10" s="45">
        <f>データ!R6</f>
        <v>3190</v>
      </c>
      <c r="AE10" s="45"/>
      <c r="AF10" s="45"/>
      <c r="AG10" s="45"/>
      <c r="AH10" s="45"/>
      <c r="AI10" s="45"/>
      <c r="AJ10" s="45"/>
      <c r="AK10" s="2"/>
      <c r="AL10" s="45">
        <f>データ!V6</f>
        <v>379</v>
      </c>
      <c r="AM10" s="45"/>
      <c r="AN10" s="45"/>
      <c r="AO10" s="45"/>
      <c r="AP10" s="45"/>
      <c r="AQ10" s="45"/>
      <c r="AR10" s="45"/>
      <c r="AS10" s="45"/>
      <c r="AT10" s="46">
        <f>データ!W6</f>
        <v>0.42</v>
      </c>
      <c r="AU10" s="46"/>
      <c r="AV10" s="46"/>
      <c r="AW10" s="46"/>
      <c r="AX10" s="46"/>
      <c r="AY10" s="46"/>
      <c r="AZ10" s="46"/>
      <c r="BA10" s="46"/>
      <c r="BB10" s="46">
        <f>データ!X6</f>
        <v>902.38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uGkHFLE0HkfkLQ7DXzb5cFfDchOKjbDj/yeSfTL+wfaomc2rSwofCQPLyRoQVVritYLnoVliRN2rknd/gv2r6g==" saltValue="j2JvxTEWyL3APh0ZFMEb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55</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112402</v>
      </c>
      <c r="D6" s="19">
        <f t="shared" si="3"/>
        <v>47</v>
      </c>
      <c r="E6" s="19">
        <f t="shared" si="3"/>
        <v>17</v>
      </c>
      <c r="F6" s="19">
        <f t="shared" si="3"/>
        <v>5</v>
      </c>
      <c r="G6" s="19">
        <f t="shared" si="3"/>
        <v>0</v>
      </c>
      <c r="H6" s="19" t="str">
        <f t="shared" si="3"/>
        <v>埼玉県　幸手市</v>
      </c>
      <c r="I6" s="19" t="str">
        <f t="shared" si="3"/>
        <v>法非適用</v>
      </c>
      <c r="J6" s="19" t="str">
        <f t="shared" si="3"/>
        <v>下水道事業</v>
      </c>
      <c r="K6" s="19" t="str">
        <f t="shared" si="3"/>
        <v>農業集落排水</v>
      </c>
      <c r="L6" s="19" t="str">
        <f t="shared" si="3"/>
        <v>F3</v>
      </c>
      <c r="M6" s="19" t="str">
        <f t="shared" si="3"/>
        <v>非設置</v>
      </c>
      <c r="N6" s="20" t="str">
        <f t="shared" si="3"/>
        <v>-</v>
      </c>
      <c r="O6" s="20" t="str">
        <f t="shared" si="3"/>
        <v>該当数値なし</v>
      </c>
      <c r="P6" s="20">
        <f t="shared" si="3"/>
        <v>0.76</v>
      </c>
      <c r="Q6" s="20">
        <f t="shared" si="3"/>
        <v>100</v>
      </c>
      <c r="R6" s="20">
        <f t="shared" si="3"/>
        <v>3190</v>
      </c>
      <c r="S6" s="20">
        <f t="shared" si="3"/>
        <v>49721</v>
      </c>
      <c r="T6" s="20">
        <f t="shared" si="3"/>
        <v>33.93</v>
      </c>
      <c r="U6" s="20">
        <f t="shared" si="3"/>
        <v>1465.4</v>
      </c>
      <c r="V6" s="20">
        <f t="shared" si="3"/>
        <v>379</v>
      </c>
      <c r="W6" s="20">
        <f t="shared" si="3"/>
        <v>0.42</v>
      </c>
      <c r="X6" s="20">
        <f t="shared" si="3"/>
        <v>902.38</v>
      </c>
      <c r="Y6" s="21">
        <f>IF(Y7="",NA(),Y7)</f>
        <v>103.31</v>
      </c>
      <c r="Z6" s="21">
        <f t="shared" ref="Z6:AH6" si="4">IF(Z7="",NA(),Z7)</f>
        <v>102.64</v>
      </c>
      <c r="AA6" s="21">
        <f t="shared" si="4"/>
        <v>104.2</v>
      </c>
      <c r="AB6" s="21">
        <f t="shared" si="4"/>
        <v>107.42</v>
      </c>
      <c r="AC6" s="21">
        <f t="shared" si="4"/>
        <v>110.17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3944.55</v>
      </c>
      <c r="BG6" s="21">
        <f t="shared" ref="BG6:BO6" si="7">IF(BG7="",NA(),BG7)</f>
        <v>3731.52</v>
      </c>
      <c r="BH6" s="20">
        <f t="shared" si="7"/>
        <v>0</v>
      </c>
      <c r="BI6" s="20">
        <f t="shared" si="7"/>
        <v>0</v>
      </c>
      <c r="BJ6" s="20">
        <f t="shared" si="7"/>
        <v>0</v>
      </c>
      <c r="BK6" s="21">
        <f t="shared" si="7"/>
        <v>982.29</v>
      </c>
      <c r="BL6" s="21">
        <f t="shared" si="7"/>
        <v>713.28</v>
      </c>
      <c r="BM6" s="21">
        <f t="shared" si="7"/>
        <v>673.08</v>
      </c>
      <c r="BN6" s="21">
        <f t="shared" si="7"/>
        <v>746.98</v>
      </c>
      <c r="BO6" s="21">
        <f t="shared" si="7"/>
        <v>904.55</v>
      </c>
      <c r="BP6" s="20" t="str">
        <f>IF(BP7="","",IF(BP7="-","【-】","【"&amp;SUBSTITUTE(TEXT(BP7,"#,##0.00"),"-","△")&amp;"】"))</f>
        <v>【786.37】</v>
      </c>
      <c r="BQ6" s="21">
        <f>IF(BQ7="",NA(),BQ7)</f>
        <v>11.88</v>
      </c>
      <c r="BR6" s="21">
        <f t="shared" ref="BR6:BZ6" si="8">IF(BR7="",NA(),BR7)</f>
        <v>25.17</v>
      </c>
      <c r="BS6" s="21">
        <f t="shared" si="8"/>
        <v>25.17</v>
      </c>
      <c r="BT6" s="21">
        <f t="shared" si="8"/>
        <v>22.61</v>
      </c>
      <c r="BU6" s="21">
        <f t="shared" si="8"/>
        <v>22.27</v>
      </c>
      <c r="BV6" s="21">
        <f t="shared" si="8"/>
        <v>41.25</v>
      </c>
      <c r="BW6" s="21">
        <f t="shared" si="8"/>
        <v>40.75</v>
      </c>
      <c r="BX6" s="21">
        <f t="shared" si="8"/>
        <v>42.44</v>
      </c>
      <c r="BY6" s="21">
        <f t="shared" si="8"/>
        <v>40.49</v>
      </c>
      <c r="BZ6" s="21">
        <f t="shared" si="8"/>
        <v>39.69</v>
      </c>
      <c r="CA6" s="20" t="str">
        <f>IF(CA7="","",IF(CA7="-","【-】","【"&amp;SUBSTITUTE(TEXT(CA7,"#,##0.00"),"-","△")&amp;"】"))</f>
        <v>【60.65】</v>
      </c>
      <c r="CB6" s="21">
        <f>IF(CB7="",NA(),CB7)</f>
        <v>1035.1500000000001</v>
      </c>
      <c r="CC6" s="21">
        <f t="shared" ref="CC6:CK6" si="9">IF(CC7="",NA(),CC7)</f>
        <v>503.91</v>
      </c>
      <c r="CD6" s="21">
        <f t="shared" si="9"/>
        <v>516.84</v>
      </c>
      <c r="CE6" s="21">
        <f t="shared" si="9"/>
        <v>570.41999999999996</v>
      </c>
      <c r="CF6" s="21">
        <f t="shared" si="9"/>
        <v>601.6</v>
      </c>
      <c r="CG6" s="21">
        <f t="shared" si="9"/>
        <v>334.48</v>
      </c>
      <c r="CH6" s="21">
        <f t="shared" si="9"/>
        <v>311.70999999999998</v>
      </c>
      <c r="CI6" s="21">
        <f t="shared" si="9"/>
        <v>284.54000000000002</v>
      </c>
      <c r="CJ6" s="21">
        <f t="shared" si="9"/>
        <v>274.54000000000002</v>
      </c>
      <c r="CK6" s="21">
        <f t="shared" si="9"/>
        <v>253.17</v>
      </c>
      <c r="CL6" s="20" t="str">
        <f>IF(CL7="","",IF(CL7="-","【-】","【"&amp;SUBSTITUTE(TEXT(CL7,"#,##0.00"),"-","△")&amp;"】"))</f>
        <v>【256.97】</v>
      </c>
      <c r="CM6" s="21">
        <f>IF(CM7="",NA(),CM7)</f>
        <v>42.98</v>
      </c>
      <c r="CN6" s="21">
        <f t="shared" ref="CN6:CV6" si="10">IF(CN7="",NA(),CN7)</f>
        <v>42.55</v>
      </c>
      <c r="CO6" s="21">
        <f t="shared" si="10"/>
        <v>41.28</v>
      </c>
      <c r="CP6" s="21">
        <f t="shared" si="10"/>
        <v>42.13</v>
      </c>
      <c r="CQ6" s="21">
        <f t="shared" si="10"/>
        <v>40</v>
      </c>
      <c r="CR6" s="21">
        <f t="shared" si="10"/>
        <v>40.93</v>
      </c>
      <c r="CS6" s="21">
        <f t="shared" si="10"/>
        <v>43.38</v>
      </c>
      <c r="CT6" s="21">
        <f t="shared" si="10"/>
        <v>42.33</v>
      </c>
      <c r="CU6" s="21">
        <f t="shared" si="10"/>
        <v>41.66</v>
      </c>
      <c r="CV6" s="21">
        <f t="shared" si="10"/>
        <v>36.369999999999997</v>
      </c>
      <c r="CW6" s="20" t="str">
        <f>IF(CW7="","",IF(CW7="-","【-】","【"&amp;SUBSTITUTE(TEXT(CW7,"#,##0.00"),"-","△")&amp;"】"))</f>
        <v>【61.14】</v>
      </c>
      <c r="CX6" s="21">
        <f>IF(CX7="",NA(),CX7)</f>
        <v>91.04</v>
      </c>
      <c r="CY6" s="21">
        <f t="shared" ref="CY6:DG6" si="11">IF(CY7="",NA(),CY7)</f>
        <v>91.15</v>
      </c>
      <c r="CZ6" s="21">
        <f t="shared" si="11"/>
        <v>90</v>
      </c>
      <c r="DA6" s="21">
        <f t="shared" si="11"/>
        <v>91.67</v>
      </c>
      <c r="DB6" s="21">
        <f t="shared" si="11"/>
        <v>94.72</v>
      </c>
      <c r="DC6" s="21">
        <f t="shared" si="11"/>
        <v>62.73</v>
      </c>
      <c r="DD6" s="21">
        <f t="shared" si="11"/>
        <v>62.02</v>
      </c>
      <c r="DE6" s="21">
        <f t="shared" si="11"/>
        <v>62.5</v>
      </c>
      <c r="DF6" s="21">
        <f t="shared" si="11"/>
        <v>58.77</v>
      </c>
      <c r="DG6" s="21">
        <f t="shared" si="11"/>
        <v>59.58</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0">
        <f t="shared" si="14"/>
        <v>0</v>
      </c>
      <c r="EN6" s="20">
        <f t="shared" si="14"/>
        <v>0</v>
      </c>
      <c r="EO6" s="20" t="str">
        <f>IF(EO7="","",IF(EO7="-","【-】","【"&amp;SUBSTITUTE(TEXT(EO7,"#,##0.00"),"-","△")&amp;"】"))</f>
        <v>【0.03】</v>
      </c>
    </row>
    <row r="7" spans="1:145" s="22" customFormat="1" x14ac:dyDescent="0.15">
      <c r="A7" s="14"/>
      <c r="B7" s="23">
        <v>2021</v>
      </c>
      <c r="C7" s="23">
        <v>112402</v>
      </c>
      <c r="D7" s="23">
        <v>47</v>
      </c>
      <c r="E7" s="23">
        <v>17</v>
      </c>
      <c r="F7" s="23">
        <v>5</v>
      </c>
      <c r="G7" s="23">
        <v>0</v>
      </c>
      <c r="H7" s="23" t="s">
        <v>97</v>
      </c>
      <c r="I7" s="23" t="s">
        <v>98</v>
      </c>
      <c r="J7" s="23" t="s">
        <v>99</v>
      </c>
      <c r="K7" s="23" t="s">
        <v>100</v>
      </c>
      <c r="L7" s="23" t="s">
        <v>101</v>
      </c>
      <c r="M7" s="23" t="s">
        <v>102</v>
      </c>
      <c r="N7" s="24" t="s">
        <v>103</v>
      </c>
      <c r="O7" s="24" t="s">
        <v>104</v>
      </c>
      <c r="P7" s="24">
        <v>0.76</v>
      </c>
      <c r="Q7" s="24">
        <v>100</v>
      </c>
      <c r="R7" s="24">
        <v>3190</v>
      </c>
      <c r="S7" s="24">
        <v>49721</v>
      </c>
      <c r="T7" s="24">
        <v>33.93</v>
      </c>
      <c r="U7" s="24">
        <v>1465.4</v>
      </c>
      <c r="V7" s="24">
        <v>379</v>
      </c>
      <c r="W7" s="24">
        <v>0.42</v>
      </c>
      <c r="X7" s="24">
        <v>902.38</v>
      </c>
      <c r="Y7" s="24">
        <v>103.31</v>
      </c>
      <c r="Z7" s="24">
        <v>102.64</v>
      </c>
      <c r="AA7" s="24">
        <v>104.2</v>
      </c>
      <c r="AB7" s="24">
        <v>107.42</v>
      </c>
      <c r="AC7" s="24">
        <v>110.17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3944.55</v>
      </c>
      <c r="BG7" s="24">
        <v>3731.52</v>
      </c>
      <c r="BH7" s="24">
        <v>0</v>
      </c>
      <c r="BI7" s="24">
        <v>0</v>
      </c>
      <c r="BJ7" s="24">
        <v>0</v>
      </c>
      <c r="BK7" s="24">
        <v>982.29</v>
      </c>
      <c r="BL7" s="24">
        <v>713.28</v>
      </c>
      <c r="BM7" s="24">
        <v>673.08</v>
      </c>
      <c r="BN7" s="24">
        <v>746.98</v>
      </c>
      <c r="BO7" s="24">
        <v>904.55</v>
      </c>
      <c r="BP7" s="24">
        <v>786.37</v>
      </c>
      <c r="BQ7" s="24">
        <v>11.88</v>
      </c>
      <c r="BR7" s="24">
        <v>25.17</v>
      </c>
      <c r="BS7" s="24">
        <v>25.17</v>
      </c>
      <c r="BT7" s="24">
        <v>22.61</v>
      </c>
      <c r="BU7" s="24">
        <v>22.27</v>
      </c>
      <c r="BV7" s="24">
        <v>41.25</v>
      </c>
      <c r="BW7" s="24">
        <v>40.75</v>
      </c>
      <c r="BX7" s="24">
        <v>42.44</v>
      </c>
      <c r="BY7" s="24">
        <v>40.49</v>
      </c>
      <c r="BZ7" s="24">
        <v>39.69</v>
      </c>
      <c r="CA7" s="24">
        <v>60.65</v>
      </c>
      <c r="CB7" s="24">
        <v>1035.1500000000001</v>
      </c>
      <c r="CC7" s="24">
        <v>503.91</v>
      </c>
      <c r="CD7" s="24">
        <v>516.84</v>
      </c>
      <c r="CE7" s="24">
        <v>570.41999999999996</v>
      </c>
      <c r="CF7" s="24">
        <v>601.6</v>
      </c>
      <c r="CG7" s="24">
        <v>334.48</v>
      </c>
      <c r="CH7" s="24">
        <v>311.70999999999998</v>
      </c>
      <c r="CI7" s="24">
        <v>284.54000000000002</v>
      </c>
      <c r="CJ7" s="24">
        <v>274.54000000000002</v>
      </c>
      <c r="CK7" s="24">
        <v>253.17</v>
      </c>
      <c r="CL7" s="24">
        <v>256.97000000000003</v>
      </c>
      <c r="CM7" s="24">
        <v>42.98</v>
      </c>
      <c r="CN7" s="24">
        <v>42.55</v>
      </c>
      <c r="CO7" s="24">
        <v>41.28</v>
      </c>
      <c r="CP7" s="24">
        <v>42.13</v>
      </c>
      <c r="CQ7" s="24">
        <v>40</v>
      </c>
      <c r="CR7" s="24">
        <v>40.93</v>
      </c>
      <c r="CS7" s="24">
        <v>43.38</v>
      </c>
      <c r="CT7" s="24">
        <v>42.33</v>
      </c>
      <c r="CU7" s="24">
        <v>41.66</v>
      </c>
      <c r="CV7" s="24">
        <v>36.369999999999997</v>
      </c>
      <c r="CW7" s="24">
        <v>61.14</v>
      </c>
      <c r="CX7" s="24">
        <v>91.04</v>
      </c>
      <c r="CY7" s="24">
        <v>91.15</v>
      </c>
      <c r="CZ7" s="24">
        <v>90</v>
      </c>
      <c r="DA7" s="24">
        <v>91.67</v>
      </c>
      <c r="DB7" s="24">
        <v>94.72</v>
      </c>
      <c r="DC7" s="24">
        <v>62.73</v>
      </c>
      <c r="DD7" s="24">
        <v>62.02</v>
      </c>
      <c r="DE7" s="24">
        <v>62.5</v>
      </c>
      <c r="DF7" s="24">
        <v>58.77</v>
      </c>
      <c r="DG7" s="24">
        <v>59.58</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v>
      </c>
      <c r="EN7" s="24">
        <v>0</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尾ヶ井　聡</cp:lastModifiedBy>
  <cp:lastPrinted>2023-01-23T04:18:56Z</cp:lastPrinted>
  <dcterms:created xsi:type="dcterms:W3CDTF">2023-01-13T00:00:54Z</dcterms:created>
  <dcterms:modified xsi:type="dcterms:W3CDTF">2023-01-23T04:20:47Z</dcterms:modified>
  <cp:category/>
</cp:coreProperties>
</file>